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81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T9" i="1"/>
  <c r="T10"/>
  <c r="T11"/>
  <c r="T12"/>
  <c r="T13"/>
  <c r="T14"/>
  <c r="T15"/>
  <c r="T16"/>
  <c r="T17"/>
  <c r="T18"/>
  <c r="T8"/>
  <c r="O9"/>
  <c r="O10"/>
  <c r="O11"/>
  <c r="O12"/>
  <c r="O13"/>
  <c r="O14"/>
  <c r="O15"/>
  <c r="O16"/>
  <c r="O17"/>
  <c r="O18"/>
  <c r="O8"/>
  <c r="J10"/>
  <c r="D10"/>
  <c r="D11"/>
  <c r="D8"/>
  <c r="J8"/>
  <c r="W8"/>
  <c r="X8"/>
  <c r="D9"/>
  <c r="J9"/>
  <c r="W9"/>
  <c r="X9"/>
  <c r="W10"/>
  <c r="X10"/>
  <c r="J11"/>
  <c r="W11"/>
  <c r="X11"/>
  <c r="D12"/>
  <c r="J12"/>
  <c r="W12"/>
  <c r="X12"/>
  <c r="D13"/>
  <c r="J13"/>
  <c r="W13"/>
  <c r="X13"/>
  <c r="D14"/>
  <c r="J14"/>
  <c r="W14"/>
  <c r="X14"/>
  <c r="D15"/>
  <c r="J15"/>
  <c r="W15"/>
  <c r="X15"/>
  <c r="D16"/>
  <c r="J16"/>
  <c r="W16"/>
  <c r="X16"/>
  <c r="D17"/>
  <c r="J17"/>
  <c r="W17"/>
  <c r="X17"/>
  <c r="D18"/>
  <c r="J18"/>
  <c r="W18"/>
  <c r="X18"/>
  <c r="B19"/>
  <c r="Z19" s="1"/>
  <c r="C19"/>
  <c r="E19"/>
  <c r="F19"/>
  <c r="G19"/>
  <c r="H19"/>
  <c r="I19"/>
  <c r="K19"/>
  <c r="L19"/>
  <c r="M19"/>
  <c r="N19"/>
  <c r="P19"/>
  <c r="Q19"/>
  <c r="R19"/>
  <c r="S19"/>
  <c r="U19"/>
  <c r="V19"/>
  <c r="O19" l="1"/>
  <c r="T19"/>
  <c r="X19"/>
  <c r="AA19"/>
  <c r="W19"/>
  <c r="J19"/>
  <c r="D19"/>
</calcChain>
</file>

<file path=xl/sharedStrings.xml><?xml version="1.0" encoding="utf-8"?>
<sst xmlns="http://schemas.openxmlformats.org/spreadsheetml/2006/main" count="66" uniqueCount="40">
  <si>
    <t>设区市</t>
  </si>
  <si>
    <t>省级下达年度任务数量</t>
  </si>
  <si>
    <t>开工户数</t>
  </si>
  <si>
    <t>竣工户数</t>
  </si>
  <si>
    <t>已落实的地方各级补助资金数额</t>
  </si>
  <si>
    <t>已下达县各级补助资金数额</t>
  </si>
  <si>
    <t>县级财政已拨付到户各级补助资金数额</t>
  </si>
  <si>
    <t>完成投资总额</t>
  </si>
  <si>
    <t>总开工率(％)</t>
  </si>
  <si>
    <t>总竣工率(％)</t>
  </si>
  <si>
    <t>本地区县级住建部门入户核查率(％)</t>
  </si>
  <si>
    <t>档案信息录入率(％)</t>
  </si>
  <si>
    <t>小计</t>
  </si>
  <si>
    <t>四类重点对象</t>
  </si>
  <si>
    <t>省级补助资金</t>
  </si>
  <si>
    <t>市级补助资金</t>
  </si>
  <si>
    <t>县级补助资金</t>
  </si>
  <si>
    <t>中央补助资金</t>
  </si>
  <si>
    <t>地方各级补助资金</t>
  </si>
  <si>
    <t>建档立卡贫困户</t>
  </si>
  <si>
    <t>低保户</t>
  </si>
  <si>
    <t>农村分散供养特困人员</t>
  </si>
  <si>
    <t>贫困残疾人家庭</t>
  </si>
  <si>
    <t>户</t>
  </si>
  <si>
    <t>万元</t>
  </si>
  <si>
    <t>梅列区</t>
  </si>
  <si>
    <t>三元区</t>
  </si>
  <si>
    <t>明溪县</t>
  </si>
  <si>
    <t>清流县</t>
  </si>
  <si>
    <t>宁化县</t>
  </si>
  <si>
    <t>大田县</t>
  </si>
  <si>
    <t>沙  县</t>
  </si>
  <si>
    <t>将乐县</t>
  </si>
  <si>
    <t>泰宁县</t>
  </si>
  <si>
    <t>建宁县</t>
  </si>
  <si>
    <t>永安市</t>
  </si>
  <si>
    <t>合计</t>
  </si>
  <si>
    <t>三明市 2018 年 6月农村危房改造进度报表</t>
    <phoneticPr fontId="20" type="noConversion"/>
  </si>
  <si>
    <t>填表说明：1、第24项按设区市所辖各县（市、区）入户核查的总户数/本市改造总户数（2016-2018年总任务量）计算(各地报表要附各县（市、区）的入户率)；第25项按县级住建部门已出具评定（含第三方鉴定）报告的户数/已竣工的户数计算；第26项专指全国扩大农村危房改造试点农户档案管理信息系统录入率，按已录入信息系统户数/总任务数计算；
         2、统计时间截至统计月度月底；各地市填写本表并附辖区县（市、区）进度表,于每月28日前电子发送至住房和城乡建设厅村镇处；
         3、联系人：林莹，电话：0591-87613552，传真：0591-87614005，电子信箱：fjxczb2010@126.com。</t>
    <phoneticPr fontId="20" type="noConversion"/>
  </si>
  <si>
    <t>改造后房屋安全性评定（鉴定）率(％)</t>
    <phoneticPr fontId="20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</si>
</sst>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.00_ "/>
    <numFmt numFmtId="178" formatCode="0.00_);[Red]\(0.00\)"/>
    <numFmt numFmtId="179" formatCode="0.0_ "/>
  </numFmts>
  <fonts count="27">
    <font>
      <sz val="12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8"/>
      <color indexed="54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6"/>
      <name val="黑体"/>
      <family val="3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9"/>
      <name val="仿宋_GB2312"/>
      <family val="3"/>
      <charset val="134"/>
    </font>
    <font>
      <b/>
      <sz val="10.5"/>
      <name val="仿宋_GB2312"/>
      <family val="3"/>
      <charset val="134"/>
    </font>
    <font>
      <sz val="12"/>
      <name val="宋体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0"/>
    <xf numFmtId="0" fontId="6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9" borderId="4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24" fillId="5" borderId="8" applyNumberFormat="0" applyFont="0" applyAlignment="0" applyProtection="0">
      <alignment vertical="center"/>
    </xf>
  </cellStyleXfs>
  <cellXfs count="87">
    <xf numFmtId="0" fontId="0" fillId="0" borderId="0" xfId="0" applyProtection="1">
      <alignment vertical="center"/>
    </xf>
    <xf numFmtId="176" fontId="20" fillId="0" borderId="9" xfId="0" applyNumberFormat="1" applyFont="1" applyBorder="1" applyAlignment="1" applyProtection="1">
      <alignment horizontal="center" vertical="center" wrapText="1"/>
    </xf>
    <xf numFmtId="176" fontId="20" fillId="0" borderId="9" xfId="0" applyNumberFormat="1" applyFont="1" applyFill="1" applyBorder="1" applyAlignment="1" applyProtection="1">
      <alignment horizontal="center" vertical="center" wrapText="1"/>
    </xf>
    <xf numFmtId="177" fontId="20" fillId="0" borderId="9" xfId="0" applyNumberFormat="1" applyFont="1" applyBorder="1" applyAlignment="1" applyProtection="1">
      <alignment horizontal="center" vertical="center"/>
    </xf>
    <xf numFmtId="177" fontId="20" fillId="0" borderId="9" xfId="0" applyNumberFormat="1" applyFont="1" applyBorder="1" applyAlignment="1" applyProtection="1">
      <alignment horizontal="center" vertical="center" wrapText="1"/>
    </xf>
    <xf numFmtId="9" fontId="20" fillId="0" borderId="10" xfId="0" applyNumberFormat="1" applyFont="1" applyBorder="1" applyAlignment="1" applyProtection="1">
      <alignment horizontal="center" vertical="center" wrapText="1"/>
    </xf>
    <xf numFmtId="9" fontId="20" fillId="0" borderId="10" xfId="0" applyNumberFormat="1" applyFont="1" applyFill="1" applyBorder="1" applyAlignment="1" applyProtection="1">
      <alignment horizontal="center" vertical="center" wrapText="1"/>
    </xf>
    <xf numFmtId="176" fontId="20" fillId="0" borderId="9" xfId="0" applyNumberFormat="1" applyFont="1" applyBorder="1" applyAlignment="1" applyProtection="1">
      <alignment horizontal="center" vertical="center" wrapText="1"/>
      <protection locked="0"/>
    </xf>
    <xf numFmtId="176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9" xfId="0" applyNumberFormat="1" applyFont="1" applyBorder="1" applyAlignment="1" applyProtection="1">
      <alignment horizontal="center" vertical="center"/>
      <protection locked="0"/>
    </xf>
    <xf numFmtId="177" fontId="20" fillId="0" borderId="9" xfId="0" applyNumberFormat="1" applyFont="1" applyBorder="1" applyAlignment="1" applyProtection="1">
      <alignment horizontal="center" vertical="center" wrapText="1"/>
      <protection locked="0"/>
    </xf>
    <xf numFmtId="9" fontId="20" fillId="0" borderId="10" xfId="0" applyNumberFormat="1" applyFont="1" applyBorder="1" applyAlignment="1" applyProtection="1">
      <alignment horizontal="center" vertical="center" wrapText="1"/>
      <protection locked="0"/>
    </xf>
    <xf numFmtId="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11" xfId="0" applyNumberFormat="1" applyFont="1" applyBorder="1" applyAlignment="1" applyProtection="1">
      <alignment horizontal="center" vertical="center"/>
    </xf>
    <xf numFmtId="178" fontId="20" fillId="0" borderId="9" xfId="0" applyNumberFormat="1" applyFont="1" applyBorder="1" applyAlignment="1" applyProtection="1">
      <alignment horizontal="center" vertical="center" wrapText="1"/>
    </xf>
    <xf numFmtId="9" fontId="20" fillId="0" borderId="11" xfId="0" applyNumberFormat="1" applyFont="1" applyBorder="1" applyAlignment="1" applyProtection="1">
      <alignment horizontal="center" vertical="center" wrapText="1"/>
    </xf>
    <xf numFmtId="178" fontId="20" fillId="0" borderId="9" xfId="0" applyNumberFormat="1" applyFont="1" applyBorder="1" applyAlignment="1" applyProtection="1">
      <alignment horizontal="center" vertical="center"/>
    </xf>
    <xf numFmtId="9" fontId="20" fillId="0" borderId="11" xfId="0" applyNumberFormat="1" applyFont="1" applyFill="1" applyBorder="1" applyAlignment="1" applyProtection="1">
      <alignment horizontal="center" vertical="center" wrapText="1"/>
    </xf>
    <xf numFmtId="176" fontId="20" fillId="0" borderId="9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179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9" fontId="20" fillId="0" borderId="9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179" fontId="20" fillId="0" borderId="9" xfId="0" applyNumberFormat="1" applyFont="1" applyFill="1" applyBorder="1" applyAlignment="1" applyProtection="1">
      <alignment horizontal="center" vertical="center"/>
      <protection locked="0"/>
    </xf>
    <xf numFmtId="9" fontId="20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177" fontId="20" fillId="0" borderId="9" xfId="0" applyNumberFormat="1" applyFont="1" applyFill="1" applyBorder="1" applyAlignment="1" applyProtection="1">
      <alignment horizontal="center" vertical="center"/>
    </xf>
    <xf numFmtId="177" fontId="20" fillId="0" borderId="9" xfId="0" applyNumberFormat="1" applyFont="1" applyFill="1" applyBorder="1" applyAlignment="1" applyProtection="1">
      <alignment horizontal="center" vertical="center"/>
      <protection locked="0"/>
    </xf>
    <xf numFmtId="178" fontId="20" fillId="0" borderId="9" xfId="0" applyNumberFormat="1" applyFont="1" applyFill="1" applyBorder="1" applyAlignment="1" applyProtection="1">
      <alignment horizontal="center" vertical="center"/>
    </xf>
    <xf numFmtId="177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178" fontId="20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  <protection locked="0"/>
    </xf>
    <xf numFmtId="0" fontId="21" fillId="18" borderId="9" xfId="0" applyFont="1" applyFill="1" applyBorder="1" applyAlignment="1" applyProtection="1">
      <alignment horizontal="center" vertical="center"/>
      <protection locked="0"/>
    </xf>
    <xf numFmtId="176" fontId="20" fillId="18" borderId="9" xfId="0" applyNumberFormat="1" applyFont="1" applyFill="1" applyBorder="1" applyAlignment="1" applyProtection="1">
      <alignment horizontal="center" vertical="center" wrapText="1"/>
    </xf>
    <xf numFmtId="176" fontId="20" fillId="18" borderId="9" xfId="0" applyNumberFormat="1" applyFont="1" applyFill="1" applyBorder="1" applyAlignment="1" applyProtection="1">
      <alignment horizontal="center" vertical="center" wrapText="1"/>
      <protection locked="0"/>
    </xf>
    <xf numFmtId="177" fontId="20" fillId="18" borderId="9" xfId="0" applyNumberFormat="1" applyFont="1" applyFill="1" applyBorder="1" applyAlignment="1" applyProtection="1">
      <alignment horizontal="center" vertical="center"/>
    </xf>
    <xf numFmtId="177" fontId="20" fillId="18" borderId="9" xfId="0" applyNumberFormat="1" applyFont="1" applyFill="1" applyBorder="1" applyAlignment="1" applyProtection="1">
      <alignment horizontal="center" vertical="center" wrapText="1"/>
    </xf>
    <xf numFmtId="177" fontId="20" fillId="18" borderId="9" xfId="0" applyNumberFormat="1" applyFont="1" applyFill="1" applyBorder="1" applyAlignment="1" applyProtection="1">
      <alignment horizontal="center" vertical="center" wrapText="1"/>
      <protection locked="0"/>
    </xf>
    <xf numFmtId="178" fontId="20" fillId="18" borderId="9" xfId="0" applyNumberFormat="1" applyFont="1" applyFill="1" applyBorder="1" applyAlignment="1" applyProtection="1">
      <alignment horizontal="center" vertical="center" wrapText="1"/>
    </xf>
    <xf numFmtId="179" fontId="20" fillId="18" borderId="9" xfId="0" applyNumberFormat="1" applyFont="1" applyFill="1" applyBorder="1" applyAlignment="1" applyProtection="1">
      <alignment horizontal="center" vertical="center" wrapText="1"/>
      <protection locked="0"/>
    </xf>
    <xf numFmtId="9" fontId="20" fillId="18" borderId="11" xfId="0" applyNumberFormat="1" applyFont="1" applyFill="1" applyBorder="1" applyAlignment="1" applyProtection="1">
      <alignment horizontal="center" vertical="center" wrapText="1"/>
    </xf>
    <xf numFmtId="9" fontId="20" fillId="18" borderId="10" xfId="0" applyNumberFormat="1" applyFont="1" applyFill="1" applyBorder="1" applyAlignment="1" applyProtection="1">
      <alignment horizontal="center" vertical="center" wrapText="1"/>
    </xf>
    <xf numFmtId="9" fontId="20" fillId="18" borderId="10" xfId="0" applyNumberFormat="1" applyFont="1" applyFill="1" applyBorder="1" applyAlignment="1" applyProtection="1">
      <alignment horizontal="center" vertical="center" wrapText="1"/>
      <protection locked="0"/>
    </xf>
    <xf numFmtId="9" fontId="20" fillId="18" borderId="9" xfId="0" applyNumberFormat="1" applyFont="1" applyFill="1" applyBorder="1" applyAlignment="1" applyProtection="1">
      <alignment horizontal="center" vertical="center"/>
      <protection locked="0"/>
    </xf>
    <xf numFmtId="177" fontId="20" fillId="0" borderId="9" xfId="0" applyNumberFormat="1" applyFont="1" applyFill="1" applyBorder="1" applyAlignment="1" applyProtection="1">
      <alignment horizontal="center" vertical="center" wrapText="1"/>
    </xf>
    <xf numFmtId="10" fontId="20" fillId="0" borderId="9" xfId="0" applyNumberFormat="1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176" fontId="2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76" fontId="26" fillId="0" borderId="0" xfId="0" applyNumberFormat="1" applyFont="1" applyFill="1" applyBorder="1" applyAlignment="1" applyProtection="1">
      <alignment horizontal="center" vertical="center" wrapText="1"/>
    </xf>
    <xf numFmtId="176" fontId="2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25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0" fillId="18" borderId="0" xfId="0" applyNumberFormat="1" applyFont="1" applyFill="1" applyBorder="1" applyAlignment="1" applyProtection="1">
      <alignment horizontal="center" vertical="center" wrapText="1"/>
    </xf>
    <xf numFmtId="0" fontId="0" fillId="4" borderId="0" xfId="25" applyFont="1" applyFill="1" applyBorder="1" applyAlignment="1">
      <alignment horizontal="center" vertical="center"/>
    </xf>
    <xf numFmtId="9" fontId="20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10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5"/>
  <sheetViews>
    <sheetView tabSelected="1" zoomScaleSheetLayoutView="100" workbookViewId="0">
      <selection activeCell="AH10" sqref="AH10"/>
    </sheetView>
  </sheetViews>
  <sheetFormatPr defaultColWidth="6.875" defaultRowHeight="14.25"/>
  <cols>
    <col min="1" max="1" width="5.375" style="19" customWidth="1"/>
    <col min="2" max="2" width="4" style="19" customWidth="1"/>
    <col min="3" max="3" width="3.75" style="19" customWidth="1"/>
    <col min="4" max="4" width="4.375" style="19" customWidth="1"/>
    <col min="5" max="5" width="4.625" style="19" bestFit="1" customWidth="1"/>
    <col min="6" max="6" width="4.25" style="19" bestFit="1" customWidth="1"/>
    <col min="7" max="7" width="5.5" style="19" bestFit="1" customWidth="1"/>
    <col min="8" max="8" width="5" style="19" customWidth="1"/>
    <col min="9" max="9" width="3.625" style="19" customWidth="1"/>
    <col min="10" max="10" width="5" style="19" customWidth="1"/>
    <col min="11" max="11" width="5.5" style="19" bestFit="1" customWidth="1"/>
    <col min="12" max="12" width="4.75" style="19" bestFit="1" customWidth="1"/>
    <col min="13" max="13" width="6.75" style="19" customWidth="1"/>
    <col min="14" max="14" width="5.5" style="19" bestFit="1" customWidth="1"/>
    <col min="15" max="15" width="6.25" style="19" customWidth="1"/>
    <col min="16" max="16" width="6.125" style="19" customWidth="1"/>
    <col min="17" max="17" width="4.25" style="19" customWidth="1"/>
    <col min="18" max="18" width="4" style="19" customWidth="1"/>
    <col min="19" max="19" width="6" style="19" customWidth="1"/>
    <col min="20" max="20" width="5.875" style="19" customWidth="1"/>
    <col min="21" max="21" width="5.625" style="19" customWidth="1"/>
    <col min="22" max="22" width="6.125" style="19" customWidth="1"/>
    <col min="23" max="24" width="3.875" style="19" bestFit="1" customWidth="1"/>
    <col min="25" max="25" width="5.25" style="19" bestFit="1" customWidth="1"/>
    <col min="26" max="26" width="5.75" style="19" bestFit="1" customWidth="1"/>
    <col min="27" max="27" width="4.875" style="19" customWidth="1"/>
    <col min="28" max="28" width="12.75" style="19" bestFit="1" customWidth="1"/>
    <col min="29" max="16384" width="6.875" style="19"/>
  </cols>
  <sheetData>
    <row r="1" spans="1:33" ht="26.1" customHeight="1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33" ht="28.15" customHeight="1">
      <c r="A2" s="72" t="s">
        <v>0</v>
      </c>
      <c r="B2" s="72" t="s">
        <v>1</v>
      </c>
      <c r="C2" s="71" t="s">
        <v>2</v>
      </c>
      <c r="D2" s="72"/>
      <c r="E2" s="71"/>
      <c r="F2" s="72"/>
      <c r="G2" s="71"/>
      <c r="H2" s="71"/>
      <c r="I2" s="71" t="s">
        <v>3</v>
      </c>
      <c r="J2" s="72"/>
      <c r="K2" s="71"/>
      <c r="L2" s="72"/>
      <c r="M2" s="71"/>
      <c r="N2" s="71"/>
      <c r="O2" s="72" t="s">
        <v>4</v>
      </c>
      <c r="P2" s="72"/>
      <c r="Q2" s="72"/>
      <c r="R2" s="72"/>
      <c r="S2" s="72" t="s">
        <v>5</v>
      </c>
      <c r="T2" s="72"/>
      <c r="U2" s="72" t="s">
        <v>6</v>
      </c>
      <c r="V2" s="72" t="s">
        <v>7</v>
      </c>
      <c r="W2" s="72" t="s">
        <v>8</v>
      </c>
      <c r="X2" s="86" t="s">
        <v>9</v>
      </c>
      <c r="Y2" s="77" t="s">
        <v>10</v>
      </c>
      <c r="Z2" s="81" t="s">
        <v>39</v>
      </c>
      <c r="AA2" s="72" t="s">
        <v>11</v>
      </c>
    </row>
    <row r="3" spans="1:33" ht="18.600000000000001" customHeight="1">
      <c r="A3" s="72"/>
      <c r="B3" s="72"/>
      <c r="C3" s="73" t="s">
        <v>12</v>
      </c>
      <c r="D3" s="75" t="s">
        <v>13</v>
      </c>
      <c r="E3" s="21"/>
      <c r="F3" s="21"/>
      <c r="G3" s="21"/>
      <c r="H3" s="22"/>
      <c r="I3" s="73" t="s">
        <v>12</v>
      </c>
      <c r="J3" s="75" t="s">
        <v>13</v>
      </c>
      <c r="K3" s="21"/>
      <c r="L3" s="21"/>
      <c r="M3" s="21"/>
      <c r="N3" s="22"/>
      <c r="O3" s="80" t="s">
        <v>12</v>
      </c>
      <c r="P3" s="80" t="s">
        <v>14</v>
      </c>
      <c r="Q3" s="80" t="s">
        <v>15</v>
      </c>
      <c r="R3" s="80" t="s">
        <v>16</v>
      </c>
      <c r="S3" s="80" t="s">
        <v>17</v>
      </c>
      <c r="T3" s="80" t="s">
        <v>18</v>
      </c>
      <c r="U3" s="72"/>
      <c r="V3" s="72"/>
      <c r="W3" s="72"/>
      <c r="X3" s="86"/>
      <c r="Y3" s="78"/>
      <c r="Z3" s="72"/>
      <c r="AA3" s="72"/>
    </row>
    <row r="4" spans="1:33">
      <c r="A4" s="72"/>
      <c r="B4" s="72"/>
      <c r="C4" s="73"/>
      <c r="D4" s="76"/>
      <c r="E4" s="74" t="s">
        <v>19</v>
      </c>
      <c r="F4" s="72" t="s">
        <v>20</v>
      </c>
      <c r="G4" s="74" t="s">
        <v>21</v>
      </c>
      <c r="H4" s="74" t="s">
        <v>22</v>
      </c>
      <c r="I4" s="73"/>
      <c r="J4" s="76"/>
      <c r="K4" s="74" t="s">
        <v>19</v>
      </c>
      <c r="L4" s="72" t="s">
        <v>20</v>
      </c>
      <c r="M4" s="74" t="s">
        <v>21</v>
      </c>
      <c r="N4" s="74" t="s">
        <v>22</v>
      </c>
      <c r="O4" s="80"/>
      <c r="P4" s="80"/>
      <c r="Q4" s="80"/>
      <c r="R4" s="80"/>
      <c r="S4" s="80"/>
      <c r="T4" s="80"/>
      <c r="U4" s="72"/>
      <c r="V4" s="72"/>
      <c r="W4" s="72"/>
      <c r="X4" s="86"/>
      <c r="Y4" s="78"/>
      <c r="Z4" s="72"/>
      <c r="AA4" s="72"/>
      <c r="AB4" s="55"/>
      <c r="AC4" s="55"/>
      <c r="AD4" s="56"/>
      <c r="AE4" s="57"/>
      <c r="AF4" s="58"/>
      <c r="AG4" s="58"/>
    </row>
    <row r="5" spans="1:33" ht="33" customHeight="1">
      <c r="A5" s="72"/>
      <c r="B5" s="72"/>
      <c r="C5" s="74"/>
      <c r="D5" s="76"/>
      <c r="E5" s="72"/>
      <c r="F5" s="72"/>
      <c r="G5" s="72"/>
      <c r="H5" s="72"/>
      <c r="I5" s="74"/>
      <c r="J5" s="76"/>
      <c r="K5" s="72"/>
      <c r="L5" s="72"/>
      <c r="M5" s="72"/>
      <c r="N5" s="72"/>
      <c r="O5" s="80"/>
      <c r="P5" s="80"/>
      <c r="Q5" s="80"/>
      <c r="R5" s="80"/>
      <c r="S5" s="80"/>
      <c r="T5" s="80"/>
      <c r="U5" s="72"/>
      <c r="V5" s="72"/>
      <c r="W5" s="72"/>
      <c r="X5" s="86"/>
      <c r="Y5" s="78"/>
      <c r="Z5" s="72"/>
      <c r="AA5" s="72"/>
      <c r="AB5" s="55"/>
      <c r="AC5" s="59"/>
      <c r="AD5" s="60"/>
      <c r="AE5" s="61"/>
      <c r="AF5" s="58"/>
      <c r="AG5" s="58"/>
    </row>
    <row r="6" spans="1:33">
      <c r="A6" s="72"/>
      <c r="B6" s="20" t="s">
        <v>23</v>
      </c>
      <c r="C6" s="23" t="s">
        <v>23</v>
      </c>
      <c r="D6" s="20" t="s">
        <v>23</v>
      </c>
      <c r="E6" s="20" t="s">
        <v>23</v>
      </c>
      <c r="F6" s="20" t="s">
        <v>23</v>
      </c>
      <c r="G6" s="20" t="s">
        <v>23</v>
      </c>
      <c r="H6" s="20" t="s">
        <v>23</v>
      </c>
      <c r="I6" s="20" t="s">
        <v>23</v>
      </c>
      <c r="J6" s="20" t="s">
        <v>23</v>
      </c>
      <c r="K6" s="20" t="s">
        <v>23</v>
      </c>
      <c r="L6" s="20" t="s">
        <v>23</v>
      </c>
      <c r="M6" s="20" t="s">
        <v>23</v>
      </c>
      <c r="N6" s="20" t="s">
        <v>23</v>
      </c>
      <c r="O6" s="20" t="s">
        <v>24</v>
      </c>
      <c r="P6" s="20" t="s">
        <v>24</v>
      </c>
      <c r="Q6" s="20" t="s">
        <v>24</v>
      </c>
      <c r="R6" s="20" t="s">
        <v>24</v>
      </c>
      <c r="S6" s="20" t="s">
        <v>24</v>
      </c>
      <c r="T6" s="20" t="s">
        <v>24</v>
      </c>
      <c r="U6" s="20" t="s">
        <v>24</v>
      </c>
      <c r="V6" s="20" t="s">
        <v>24</v>
      </c>
      <c r="W6" s="72"/>
      <c r="X6" s="86"/>
      <c r="Y6" s="79"/>
      <c r="Z6" s="72"/>
      <c r="AA6" s="72"/>
      <c r="AB6" s="55"/>
      <c r="AC6" s="62"/>
      <c r="AD6" s="60"/>
      <c r="AE6" s="61"/>
      <c r="AF6" s="58"/>
      <c r="AG6" s="58"/>
    </row>
    <row r="7" spans="1:33">
      <c r="A7" s="72"/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54">
        <v>24</v>
      </c>
      <c r="Z7" s="24">
        <v>25</v>
      </c>
      <c r="AA7" s="24">
        <v>26</v>
      </c>
      <c r="AB7" s="59"/>
      <c r="AC7" s="59"/>
      <c r="AD7" s="63"/>
      <c r="AE7" s="64"/>
      <c r="AF7" s="58"/>
      <c r="AG7" s="58"/>
    </row>
    <row r="8" spans="1:33" ht="24.75" customHeight="1">
      <c r="A8" s="25" t="s">
        <v>25</v>
      </c>
      <c r="B8" s="13">
        <v>11</v>
      </c>
      <c r="C8" s="7">
        <v>11</v>
      </c>
      <c r="D8" s="1">
        <f>E8+F8+G8+H8</f>
        <v>11</v>
      </c>
      <c r="E8" s="7">
        <v>0</v>
      </c>
      <c r="F8" s="7">
        <v>9</v>
      </c>
      <c r="G8" s="7">
        <v>1</v>
      </c>
      <c r="H8" s="7">
        <v>1</v>
      </c>
      <c r="I8" s="7">
        <v>0</v>
      </c>
      <c r="J8" s="1">
        <f>K8+L8+M8+N8</f>
        <v>0</v>
      </c>
      <c r="K8" s="7">
        <v>0</v>
      </c>
      <c r="L8" s="7">
        <v>0</v>
      </c>
      <c r="M8" s="7">
        <v>0</v>
      </c>
      <c r="N8" s="7">
        <v>0</v>
      </c>
      <c r="O8" s="3">
        <f>P8+Q8+R8</f>
        <v>5.76</v>
      </c>
      <c r="P8" s="3">
        <v>5.76</v>
      </c>
      <c r="Q8" s="3"/>
      <c r="R8" s="10"/>
      <c r="S8" s="14">
        <v>14.02</v>
      </c>
      <c r="T8" s="3">
        <f>P8+Q8+R8</f>
        <v>5.76</v>
      </c>
      <c r="U8" s="10"/>
      <c r="V8" s="26">
        <v>17.600000000000001</v>
      </c>
      <c r="W8" s="15">
        <f>C8/B8</f>
        <v>1</v>
      </c>
      <c r="X8" s="5">
        <f>I8/B8</f>
        <v>0</v>
      </c>
      <c r="Y8" s="11">
        <v>1</v>
      </c>
      <c r="Z8" s="27">
        <v>0</v>
      </c>
      <c r="AA8" s="27">
        <v>0</v>
      </c>
      <c r="AB8" s="59"/>
      <c r="AC8" s="59"/>
      <c r="AD8" s="63"/>
      <c r="AE8" s="64"/>
      <c r="AF8" s="58"/>
      <c r="AG8" s="58"/>
    </row>
    <row r="9" spans="1:33" ht="24.75" customHeight="1">
      <c r="A9" s="28" t="s">
        <v>26</v>
      </c>
      <c r="B9" s="1">
        <v>21</v>
      </c>
      <c r="C9" s="7">
        <v>21</v>
      </c>
      <c r="D9" s="1">
        <f t="shared" ref="D9:D18" si="0">E9+F9+G9+H9</f>
        <v>21</v>
      </c>
      <c r="E9" s="7">
        <v>18</v>
      </c>
      <c r="F9" s="7">
        <v>2</v>
      </c>
      <c r="G9" s="7">
        <v>1</v>
      </c>
      <c r="H9" s="7">
        <v>0</v>
      </c>
      <c r="I9" s="7">
        <v>15</v>
      </c>
      <c r="J9" s="1">
        <f t="shared" ref="J9:J18" si="1">K9+L9+M9+N9</f>
        <v>15</v>
      </c>
      <c r="K9" s="7">
        <v>15</v>
      </c>
      <c r="L9" s="7">
        <v>0</v>
      </c>
      <c r="M9" s="7">
        <v>0</v>
      </c>
      <c r="N9" s="7">
        <v>0</v>
      </c>
      <c r="O9" s="3">
        <f t="shared" ref="O9:O19" si="2">P9+Q9+R9</f>
        <v>8.2799999999999994</v>
      </c>
      <c r="P9" s="3">
        <v>8.2799999999999994</v>
      </c>
      <c r="Q9" s="3"/>
      <c r="R9" s="9"/>
      <c r="S9" s="16">
        <v>12.75</v>
      </c>
      <c r="T9" s="3">
        <f t="shared" ref="T9:T18" si="3">P9+Q9+R9</f>
        <v>8.2799999999999994</v>
      </c>
      <c r="U9" s="9"/>
      <c r="V9" s="26">
        <v>39</v>
      </c>
      <c r="W9" s="15">
        <f t="shared" ref="W9:W19" si="4">C9/B9</f>
        <v>1</v>
      </c>
      <c r="X9" s="5">
        <f t="shared" ref="X9:X19" si="5">I9/B9</f>
        <v>0.7142857142857143</v>
      </c>
      <c r="Y9" s="11">
        <v>1</v>
      </c>
      <c r="Z9" s="27">
        <v>0</v>
      </c>
      <c r="AA9" s="27">
        <v>0</v>
      </c>
      <c r="AB9" s="55"/>
      <c r="AC9" s="55"/>
      <c r="AD9" s="56"/>
      <c r="AE9" s="64"/>
      <c r="AF9" s="58"/>
      <c r="AG9" s="58"/>
    </row>
    <row r="10" spans="1:33" ht="24.75" customHeight="1">
      <c r="A10" s="28" t="s">
        <v>27</v>
      </c>
      <c r="B10" s="1">
        <v>108</v>
      </c>
      <c r="C10" s="7">
        <v>108</v>
      </c>
      <c r="D10" s="1">
        <f>E10+F10+G10+H10</f>
        <v>83</v>
      </c>
      <c r="E10" s="7">
        <v>79</v>
      </c>
      <c r="F10" s="7">
        <v>2</v>
      </c>
      <c r="G10" s="7">
        <v>2</v>
      </c>
      <c r="H10" s="7"/>
      <c r="I10" s="7">
        <v>105</v>
      </c>
      <c r="J10" s="1">
        <f t="shared" si="1"/>
        <v>77</v>
      </c>
      <c r="K10" s="7">
        <v>77</v>
      </c>
      <c r="L10" s="7"/>
      <c r="M10" s="7"/>
      <c r="N10" s="7"/>
      <c r="O10" s="3">
        <f t="shared" si="2"/>
        <v>66.53</v>
      </c>
      <c r="P10" s="3">
        <v>66.53</v>
      </c>
      <c r="Q10" s="3"/>
      <c r="R10" s="10"/>
      <c r="S10" s="14">
        <v>112.19</v>
      </c>
      <c r="T10" s="3">
        <f t="shared" si="3"/>
        <v>66.53</v>
      </c>
      <c r="U10" s="10"/>
      <c r="V10" s="26">
        <v>280</v>
      </c>
      <c r="W10" s="15">
        <f t="shared" si="4"/>
        <v>1</v>
      </c>
      <c r="X10" s="5">
        <f t="shared" si="5"/>
        <v>0.97222222222222221</v>
      </c>
      <c r="Y10" s="12">
        <v>1</v>
      </c>
      <c r="Z10" s="27">
        <v>0</v>
      </c>
      <c r="AA10" s="27">
        <v>0</v>
      </c>
      <c r="AB10" s="55"/>
      <c r="AC10" s="59"/>
      <c r="AD10" s="60"/>
      <c r="AE10" s="58"/>
      <c r="AF10" s="58"/>
      <c r="AG10" s="58"/>
    </row>
    <row r="11" spans="1:33" ht="24.75" customHeight="1">
      <c r="A11" s="33" t="s">
        <v>28</v>
      </c>
      <c r="B11" s="2">
        <v>32</v>
      </c>
      <c r="C11" s="8">
        <v>32</v>
      </c>
      <c r="D11" s="2">
        <f>E11+F11+G11+H11</f>
        <v>31</v>
      </c>
      <c r="E11" s="8">
        <v>0</v>
      </c>
      <c r="F11" s="8">
        <v>17</v>
      </c>
      <c r="G11" s="8">
        <v>10</v>
      </c>
      <c r="H11" s="8">
        <v>4</v>
      </c>
      <c r="I11" s="8">
        <v>18</v>
      </c>
      <c r="J11" s="2">
        <f t="shared" si="1"/>
        <v>18</v>
      </c>
      <c r="K11" s="8"/>
      <c r="L11" s="8">
        <v>14</v>
      </c>
      <c r="M11" s="8">
        <v>3</v>
      </c>
      <c r="N11" s="8">
        <v>1</v>
      </c>
      <c r="O11" s="34">
        <f t="shared" si="2"/>
        <v>14.77</v>
      </c>
      <c r="P11" s="34">
        <v>14.77</v>
      </c>
      <c r="Q11" s="34"/>
      <c r="R11" s="37"/>
      <c r="S11" s="38">
        <v>33.15</v>
      </c>
      <c r="T11" s="34">
        <f t="shared" si="3"/>
        <v>14.77</v>
      </c>
      <c r="U11" s="37"/>
      <c r="V11" s="26">
        <v>27</v>
      </c>
      <c r="W11" s="17">
        <f t="shared" si="4"/>
        <v>1</v>
      </c>
      <c r="X11" s="6">
        <f t="shared" si="5"/>
        <v>0.5625</v>
      </c>
      <c r="Y11" s="12">
        <v>0.96</v>
      </c>
      <c r="Z11" s="31">
        <v>0</v>
      </c>
      <c r="AA11" s="31">
        <v>0</v>
      </c>
      <c r="AB11" s="65"/>
      <c r="AC11" s="65"/>
      <c r="AD11" s="63"/>
      <c r="AE11" s="64"/>
      <c r="AF11" s="58"/>
      <c r="AG11" s="58"/>
    </row>
    <row r="12" spans="1:33" s="39" customFormat="1" ht="24.75" customHeight="1">
      <c r="A12" s="33" t="s">
        <v>29</v>
      </c>
      <c r="B12" s="2">
        <v>188</v>
      </c>
      <c r="C12" s="8">
        <v>188</v>
      </c>
      <c r="D12" s="2">
        <f t="shared" si="0"/>
        <v>137</v>
      </c>
      <c r="E12" s="8">
        <v>48</v>
      </c>
      <c r="F12" s="8">
        <v>50</v>
      </c>
      <c r="G12" s="8">
        <v>18</v>
      </c>
      <c r="H12" s="8">
        <v>21</v>
      </c>
      <c r="I12" s="8">
        <v>0</v>
      </c>
      <c r="J12" s="2">
        <f t="shared" si="1"/>
        <v>0</v>
      </c>
      <c r="K12" s="8"/>
      <c r="L12" s="8"/>
      <c r="M12" s="8"/>
      <c r="N12" s="8"/>
      <c r="O12" s="34">
        <f t="shared" si="2"/>
        <v>90.37</v>
      </c>
      <c r="P12" s="34">
        <v>90.37</v>
      </c>
      <c r="Q12" s="34"/>
      <c r="R12" s="37"/>
      <c r="S12" s="38">
        <v>174.66</v>
      </c>
      <c r="T12" s="34">
        <f t="shared" si="3"/>
        <v>90.37</v>
      </c>
      <c r="U12" s="37"/>
      <c r="V12" s="26">
        <v>100</v>
      </c>
      <c r="W12" s="17">
        <f t="shared" si="4"/>
        <v>1</v>
      </c>
      <c r="X12" s="6">
        <f t="shared" si="5"/>
        <v>0</v>
      </c>
      <c r="Y12" s="12">
        <v>0.63</v>
      </c>
      <c r="Z12" s="31">
        <v>0</v>
      </c>
      <c r="AA12" s="31">
        <v>0</v>
      </c>
      <c r="AB12" s="66"/>
      <c r="AC12" s="55"/>
      <c r="AD12" s="63"/>
      <c r="AE12" s="61"/>
      <c r="AF12" s="58"/>
      <c r="AG12" s="58"/>
    </row>
    <row r="13" spans="1:33" s="39" customFormat="1" ht="24.75" customHeight="1">
      <c r="A13" s="33" t="s">
        <v>30</v>
      </c>
      <c r="B13" s="2">
        <v>103</v>
      </c>
      <c r="C13" s="8">
        <v>103</v>
      </c>
      <c r="D13" s="2">
        <f t="shared" si="0"/>
        <v>42</v>
      </c>
      <c r="E13" s="8">
        <v>0</v>
      </c>
      <c r="F13" s="8">
        <v>16</v>
      </c>
      <c r="G13" s="8">
        <v>19</v>
      </c>
      <c r="H13" s="8">
        <v>7</v>
      </c>
      <c r="I13" s="8">
        <v>26</v>
      </c>
      <c r="J13" s="2">
        <f t="shared" si="1"/>
        <v>16</v>
      </c>
      <c r="K13" s="8"/>
      <c r="L13" s="8">
        <v>6</v>
      </c>
      <c r="M13" s="8">
        <v>6</v>
      </c>
      <c r="N13" s="8">
        <v>4</v>
      </c>
      <c r="O13" s="34">
        <f t="shared" si="2"/>
        <v>49.85</v>
      </c>
      <c r="P13" s="34">
        <v>49.85</v>
      </c>
      <c r="Q13" s="52"/>
      <c r="R13" s="37"/>
      <c r="S13" s="38">
        <v>77.77</v>
      </c>
      <c r="T13" s="34">
        <f t="shared" si="3"/>
        <v>49.85</v>
      </c>
      <c r="U13" s="37"/>
      <c r="V13" s="26">
        <v>169.2</v>
      </c>
      <c r="W13" s="17">
        <f t="shared" si="4"/>
        <v>1</v>
      </c>
      <c r="X13" s="6">
        <f t="shared" si="5"/>
        <v>0.25242718446601942</v>
      </c>
      <c r="Y13" s="12">
        <v>0.81599999999999995</v>
      </c>
      <c r="Z13" s="31">
        <v>0</v>
      </c>
      <c r="AA13" s="31">
        <v>0</v>
      </c>
      <c r="AB13" s="55"/>
      <c r="AC13" s="59"/>
      <c r="AD13" s="63"/>
      <c r="AE13" s="61"/>
      <c r="AF13" s="58"/>
      <c r="AG13" s="58"/>
    </row>
    <row r="14" spans="1:33" ht="24.75" customHeight="1">
      <c r="A14" s="33" t="s">
        <v>31</v>
      </c>
      <c r="B14" s="2">
        <v>38</v>
      </c>
      <c r="C14" s="8">
        <v>38</v>
      </c>
      <c r="D14" s="2">
        <f t="shared" si="0"/>
        <v>38</v>
      </c>
      <c r="E14" s="29">
        <v>31</v>
      </c>
      <c r="F14" s="29">
        <v>4</v>
      </c>
      <c r="G14" s="29">
        <v>3</v>
      </c>
      <c r="H14" s="29">
        <v>0</v>
      </c>
      <c r="I14" s="8">
        <v>19</v>
      </c>
      <c r="J14" s="2">
        <f t="shared" si="1"/>
        <v>19</v>
      </c>
      <c r="K14" s="29">
        <v>19</v>
      </c>
      <c r="L14" s="29"/>
      <c r="M14" s="29"/>
      <c r="N14" s="29"/>
      <c r="O14" s="34">
        <f t="shared" si="2"/>
        <v>19.55</v>
      </c>
      <c r="P14" s="34">
        <v>19.55</v>
      </c>
      <c r="Q14" s="34"/>
      <c r="R14" s="35"/>
      <c r="S14" s="36">
        <v>39.520000000000003</v>
      </c>
      <c r="T14" s="34">
        <f t="shared" si="3"/>
        <v>19.55</v>
      </c>
      <c r="U14" s="35"/>
      <c r="V14" s="30">
        <v>45</v>
      </c>
      <c r="W14" s="17">
        <f t="shared" si="4"/>
        <v>1</v>
      </c>
      <c r="X14" s="6">
        <f t="shared" si="5"/>
        <v>0.5</v>
      </c>
      <c r="Y14" s="12">
        <v>0.8</v>
      </c>
      <c r="Z14" s="31">
        <v>0</v>
      </c>
      <c r="AA14" s="31">
        <v>0.15</v>
      </c>
      <c r="AB14" s="59"/>
      <c r="AC14" s="59"/>
      <c r="AD14" s="56"/>
      <c r="AE14" s="67"/>
      <c r="AF14" s="58"/>
      <c r="AG14" s="58"/>
    </row>
    <row r="15" spans="1:33" ht="24.75" customHeight="1">
      <c r="A15" s="28" t="s">
        <v>32</v>
      </c>
      <c r="B15" s="1">
        <v>40</v>
      </c>
      <c r="C15" s="7">
        <v>40</v>
      </c>
      <c r="D15" s="1">
        <f t="shared" si="0"/>
        <v>39</v>
      </c>
      <c r="E15" s="7">
        <v>24</v>
      </c>
      <c r="F15" s="7">
        <v>8</v>
      </c>
      <c r="G15" s="7">
        <v>5</v>
      </c>
      <c r="H15" s="7">
        <v>2</v>
      </c>
      <c r="I15" s="7">
        <v>20</v>
      </c>
      <c r="J15" s="1">
        <f t="shared" si="1"/>
        <v>20</v>
      </c>
      <c r="K15" s="7">
        <v>20</v>
      </c>
      <c r="L15" s="7"/>
      <c r="M15" s="7"/>
      <c r="N15" s="7"/>
      <c r="O15" s="3">
        <f t="shared" si="2"/>
        <v>21.64</v>
      </c>
      <c r="P15" s="3">
        <v>21.64</v>
      </c>
      <c r="Q15" s="3"/>
      <c r="R15" s="10"/>
      <c r="S15" s="14">
        <v>42.07</v>
      </c>
      <c r="T15" s="3">
        <f t="shared" si="3"/>
        <v>21.64</v>
      </c>
      <c r="U15" s="10"/>
      <c r="V15" s="26">
        <v>56</v>
      </c>
      <c r="W15" s="15">
        <f t="shared" si="4"/>
        <v>1</v>
      </c>
      <c r="X15" s="5">
        <f t="shared" si="5"/>
        <v>0.5</v>
      </c>
      <c r="Y15" s="11">
        <v>0.91</v>
      </c>
      <c r="Z15" s="27">
        <v>0</v>
      </c>
      <c r="AA15" s="27">
        <v>0</v>
      </c>
      <c r="AB15" s="65"/>
      <c r="AC15" s="68"/>
      <c r="AD15" s="63"/>
      <c r="AE15" s="61"/>
      <c r="AF15" s="58"/>
      <c r="AG15" s="58"/>
    </row>
    <row r="16" spans="1:33" ht="24.75" customHeight="1">
      <c r="A16" s="28" t="s">
        <v>33</v>
      </c>
      <c r="B16" s="1">
        <v>22</v>
      </c>
      <c r="C16" s="7">
        <v>22</v>
      </c>
      <c r="D16" s="1">
        <f t="shared" si="0"/>
        <v>22</v>
      </c>
      <c r="E16" s="7">
        <v>17</v>
      </c>
      <c r="F16" s="7">
        <v>4</v>
      </c>
      <c r="G16" s="7"/>
      <c r="H16" s="7">
        <v>1</v>
      </c>
      <c r="I16" s="7">
        <v>22</v>
      </c>
      <c r="J16" s="1">
        <f t="shared" si="1"/>
        <v>22</v>
      </c>
      <c r="K16" s="7">
        <v>17</v>
      </c>
      <c r="L16" s="7">
        <v>4</v>
      </c>
      <c r="M16" s="7"/>
      <c r="N16" s="7">
        <v>1</v>
      </c>
      <c r="O16" s="3">
        <f t="shared" si="2"/>
        <v>12.65</v>
      </c>
      <c r="P16" s="3">
        <v>12.65</v>
      </c>
      <c r="Q16" s="3"/>
      <c r="R16" s="10"/>
      <c r="S16" s="14">
        <v>22.95</v>
      </c>
      <c r="T16" s="3">
        <f t="shared" si="3"/>
        <v>12.65</v>
      </c>
      <c r="U16" s="10"/>
      <c r="V16" s="26">
        <v>70.400000000000006</v>
      </c>
      <c r="W16" s="15">
        <f t="shared" si="4"/>
        <v>1</v>
      </c>
      <c r="X16" s="5">
        <f t="shared" si="5"/>
        <v>1</v>
      </c>
      <c r="Y16" s="11">
        <v>1</v>
      </c>
      <c r="Z16" s="27">
        <v>1</v>
      </c>
      <c r="AA16" s="27">
        <v>1</v>
      </c>
      <c r="AB16" s="58"/>
      <c r="AC16" s="58"/>
      <c r="AD16" s="58"/>
      <c r="AE16" s="58"/>
      <c r="AF16" s="58"/>
      <c r="AG16" s="58"/>
    </row>
    <row r="17" spans="1:33" ht="20.100000000000001" customHeight="1">
      <c r="A17" s="40" t="s">
        <v>34</v>
      </c>
      <c r="B17" s="41">
        <v>21</v>
      </c>
      <c r="C17" s="42">
        <v>21</v>
      </c>
      <c r="D17" s="41">
        <f t="shared" si="0"/>
        <v>18</v>
      </c>
      <c r="E17" s="42">
        <v>8</v>
      </c>
      <c r="F17" s="42">
        <v>6</v>
      </c>
      <c r="G17" s="42">
        <v>4</v>
      </c>
      <c r="H17" s="42"/>
      <c r="I17" s="42">
        <v>8</v>
      </c>
      <c r="J17" s="41">
        <f t="shared" si="1"/>
        <v>8</v>
      </c>
      <c r="K17" s="42">
        <v>3</v>
      </c>
      <c r="L17" s="42">
        <v>5</v>
      </c>
      <c r="M17" s="42"/>
      <c r="N17" s="42"/>
      <c r="O17" s="43">
        <f t="shared" si="2"/>
        <v>11.56</v>
      </c>
      <c r="P17" s="43">
        <v>11.56</v>
      </c>
      <c r="Q17" s="44"/>
      <c r="R17" s="45"/>
      <c r="S17" s="46">
        <v>22.95</v>
      </c>
      <c r="T17" s="43">
        <f t="shared" si="3"/>
        <v>11.56</v>
      </c>
      <c r="U17" s="45"/>
      <c r="V17" s="47">
        <v>20</v>
      </c>
      <c r="W17" s="48">
        <f t="shared" si="4"/>
        <v>1</v>
      </c>
      <c r="X17" s="49">
        <f t="shared" si="5"/>
        <v>0.38095238095238093</v>
      </c>
      <c r="Y17" s="50">
        <v>0.9</v>
      </c>
      <c r="Z17" s="51">
        <v>0</v>
      </c>
      <c r="AA17" s="51">
        <v>0</v>
      </c>
      <c r="AB17" s="58"/>
      <c r="AC17" s="58"/>
      <c r="AD17" s="58"/>
      <c r="AE17" s="58"/>
      <c r="AF17" s="58"/>
      <c r="AG17" s="58"/>
    </row>
    <row r="18" spans="1:33" ht="20.100000000000001" customHeight="1">
      <c r="A18" s="28" t="s">
        <v>35</v>
      </c>
      <c r="B18" s="1">
        <v>84</v>
      </c>
      <c r="C18" s="7">
        <v>84</v>
      </c>
      <c r="D18" s="1">
        <f t="shared" si="0"/>
        <v>75</v>
      </c>
      <c r="E18" s="7">
        <v>39</v>
      </c>
      <c r="F18" s="7">
        <v>13</v>
      </c>
      <c r="G18" s="7">
        <v>22</v>
      </c>
      <c r="H18" s="7">
        <v>1</v>
      </c>
      <c r="I18" s="7">
        <v>37</v>
      </c>
      <c r="J18" s="1">
        <f t="shared" si="1"/>
        <v>34</v>
      </c>
      <c r="K18" s="7">
        <v>20</v>
      </c>
      <c r="L18" s="7">
        <v>10</v>
      </c>
      <c r="M18" s="7">
        <v>3</v>
      </c>
      <c r="N18" s="7">
        <v>1</v>
      </c>
      <c r="O18" s="3">
        <f t="shared" si="2"/>
        <v>49.07</v>
      </c>
      <c r="P18" s="3">
        <v>49.07</v>
      </c>
      <c r="Q18" s="4"/>
      <c r="R18" s="10"/>
      <c r="S18" s="14">
        <v>95.62</v>
      </c>
      <c r="T18" s="3">
        <f t="shared" si="3"/>
        <v>49.07</v>
      </c>
      <c r="U18" s="10">
        <v>13.2</v>
      </c>
      <c r="V18" s="26">
        <v>132</v>
      </c>
      <c r="W18" s="15">
        <f t="shared" si="4"/>
        <v>1</v>
      </c>
      <c r="X18" s="5">
        <f t="shared" si="5"/>
        <v>0.44047619047619047</v>
      </c>
      <c r="Y18" s="69">
        <v>0.91</v>
      </c>
      <c r="Z18" s="27">
        <v>0</v>
      </c>
      <c r="AA18" s="27">
        <v>0</v>
      </c>
    </row>
    <row r="19" spans="1:33" ht="18" customHeight="1">
      <c r="A19" s="32" t="s">
        <v>36</v>
      </c>
      <c r="B19" s="18">
        <f>SUM(B8:B18)</f>
        <v>668</v>
      </c>
      <c r="C19" s="18">
        <f t="shared" ref="C19:V19" si="6">SUM(C8:C18)</f>
        <v>668</v>
      </c>
      <c r="D19" s="18">
        <f t="shared" si="6"/>
        <v>517</v>
      </c>
      <c r="E19" s="18">
        <f t="shared" si="6"/>
        <v>264</v>
      </c>
      <c r="F19" s="18">
        <f t="shared" si="6"/>
        <v>131</v>
      </c>
      <c r="G19" s="18">
        <f t="shared" si="6"/>
        <v>85</v>
      </c>
      <c r="H19" s="18">
        <f t="shared" si="6"/>
        <v>37</v>
      </c>
      <c r="I19" s="18">
        <f t="shared" si="6"/>
        <v>270</v>
      </c>
      <c r="J19" s="18">
        <f t="shared" si="6"/>
        <v>229</v>
      </c>
      <c r="K19" s="18">
        <f t="shared" si="6"/>
        <v>171</v>
      </c>
      <c r="L19" s="18">
        <f t="shared" si="6"/>
        <v>39</v>
      </c>
      <c r="M19" s="18">
        <f t="shared" si="6"/>
        <v>12</v>
      </c>
      <c r="N19" s="18">
        <f t="shared" si="6"/>
        <v>7</v>
      </c>
      <c r="O19" s="3">
        <f t="shared" si="2"/>
        <v>350.03</v>
      </c>
      <c r="P19" s="3">
        <f t="shared" si="6"/>
        <v>350.03</v>
      </c>
      <c r="Q19" s="18">
        <f t="shared" si="6"/>
        <v>0</v>
      </c>
      <c r="R19" s="18">
        <f t="shared" si="6"/>
        <v>0</v>
      </c>
      <c r="S19" s="16">
        <f t="shared" si="6"/>
        <v>647.65</v>
      </c>
      <c r="T19" s="3">
        <f t="shared" si="6"/>
        <v>350.03</v>
      </c>
      <c r="U19" s="3">
        <f t="shared" si="6"/>
        <v>13.2</v>
      </c>
      <c r="V19" s="3">
        <f t="shared" si="6"/>
        <v>956.19999999999993</v>
      </c>
      <c r="W19" s="15">
        <f t="shared" si="4"/>
        <v>1</v>
      </c>
      <c r="X19" s="5">
        <f t="shared" si="5"/>
        <v>0.40419161676646709</v>
      </c>
      <c r="Y19" s="50">
        <v>0.86</v>
      </c>
      <c r="Z19" s="53">
        <f>22/B19</f>
        <v>3.2934131736526949E-2</v>
      </c>
      <c r="AA19" s="53">
        <f>28/B19</f>
        <v>4.1916167664670656E-2</v>
      </c>
    </row>
    <row r="20" spans="1:33" ht="14.25" customHeight="1">
      <c r="A20" s="82" t="s">
        <v>38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4"/>
      <c r="AA20" s="84"/>
    </row>
    <row r="21" spans="1:33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</row>
    <row r="22" spans="1:33" ht="12" customHeight="1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</row>
    <row r="23" spans="1:33" ht="14.25" hidden="1" customHeight="1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</row>
    <row r="24" spans="1:33" ht="14.25" hidden="1" customHeight="1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</row>
    <row r="25" spans="1:33" ht="12.95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</row>
  </sheetData>
  <mergeCells count="33">
    <mergeCell ref="X2:X6"/>
    <mergeCell ref="Q3:Q5"/>
    <mergeCell ref="Z2:Z6"/>
    <mergeCell ref="H4:H5"/>
    <mergeCell ref="A20:AA25"/>
    <mergeCell ref="R3:R5"/>
    <mergeCell ref="S3:S5"/>
    <mergeCell ref="T3:T5"/>
    <mergeCell ref="U2:U5"/>
    <mergeCell ref="V2:V5"/>
    <mergeCell ref="W2:W6"/>
    <mergeCell ref="L4:L5"/>
    <mergeCell ref="M4:M5"/>
    <mergeCell ref="N4:N5"/>
    <mergeCell ref="O3:O5"/>
    <mergeCell ref="P3:P5"/>
    <mergeCell ref="J3:J5"/>
    <mergeCell ref="A1:AA1"/>
    <mergeCell ref="C2:H2"/>
    <mergeCell ref="I2:N2"/>
    <mergeCell ref="O2:R2"/>
    <mergeCell ref="S2:T2"/>
    <mergeCell ref="A2:A7"/>
    <mergeCell ref="B2:B5"/>
    <mergeCell ref="C3:C5"/>
    <mergeCell ref="D3:D5"/>
    <mergeCell ref="E4:E5"/>
    <mergeCell ref="F4:F5"/>
    <mergeCell ref="G4:G5"/>
    <mergeCell ref="Y2:Y6"/>
    <mergeCell ref="I3:I5"/>
    <mergeCell ref="AA2:AA6"/>
    <mergeCell ref="K4:K5"/>
  </mergeCells>
  <phoneticPr fontId="20" type="noConversion"/>
  <printOptions horizontalCentered="1"/>
  <pageMargins left="3.888888888888889E-2" right="3.888888888888889E-2" top="0.59027777777777779" bottom="0.59027777777777779" header="0.51111111111111107" footer="0.51111111111111107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HH</cp:lastModifiedBy>
  <cp:revision/>
  <cp:lastPrinted>2018-07-05T07:38:29Z</cp:lastPrinted>
  <dcterms:created xsi:type="dcterms:W3CDTF">2017-08-04T02:54:44Z</dcterms:created>
  <dcterms:modified xsi:type="dcterms:W3CDTF">2018-07-05T07:38:48Z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